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antmd\Dropbox\Teaching\EC341\EC341FA2014\Resources\"/>
    </mc:Choice>
  </mc:AlternateContent>
  <bookViews>
    <workbookView xWindow="120" yWindow="108" windowWidth="15480" windowHeight="1164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Sheet1!#REF!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F56" i="1" l="1"/>
  <c r="C56" i="1"/>
  <c r="F53" i="1"/>
  <c r="C53" i="1"/>
  <c r="E39" i="1" l="1"/>
  <c r="E38" i="1"/>
  <c r="C31" i="1" l="1"/>
  <c r="C91" i="1" s="1"/>
  <c r="E82" i="1"/>
  <c r="F35" i="1"/>
  <c r="E83" i="1"/>
  <c r="E40" i="1"/>
  <c r="E75" i="1"/>
  <c r="E76" i="1"/>
  <c r="E68" i="1"/>
  <c r="E69" i="1"/>
  <c r="E61" i="1"/>
  <c r="E62" i="1"/>
  <c r="E29" i="1"/>
  <c r="C44" i="1" s="1"/>
  <c r="E30" i="1"/>
  <c r="C45" i="1" s="1"/>
  <c r="F39" i="1" l="1"/>
  <c r="G39" i="1" s="1"/>
  <c r="F38" i="1"/>
  <c r="F40" i="1"/>
  <c r="G40" i="1" s="1"/>
  <c r="C83" i="1" s="1"/>
  <c r="C82" i="1" l="1"/>
  <c r="D82" i="1" s="1"/>
  <c r="F82" i="1" s="1"/>
  <c r="C75" i="1"/>
  <c r="D75" i="1" s="1"/>
  <c r="F75" i="1" s="1"/>
  <c r="C61" i="1"/>
  <c r="D61" i="1" s="1"/>
  <c r="F61" i="1" s="1"/>
  <c r="D44" i="1"/>
  <c r="C68" i="1"/>
  <c r="D68" i="1" s="1"/>
  <c r="F68" i="1" s="1"/>
  <c r="C76" i="1"/>
  <c r="D76" i="1" s="1"/>
  <c r="F76" i="1" s="1"/>
  <c r="C62" i="1"/>
  <c r="D62" i="1" s="1"/>
  <c r="F62" i="1" s="1"/>
  <c r="D83" i="1"/>
  <c r="F83" i="1" s="1"/>
  <c r="C69" i="1"/>
  <c r="D69" i="1" s="1"/>
  <c r="F69" i="1" s="1"/>
  <c r="D45" i="1"/>
  <c r="F77" i="1" l="1"/>
  <c r="C94" i="1" s="1"/>
  <c r="F63" i="1"/>
  <c r="C92" i="1" s="1"/>
  <c r="F70" i="1"/>
  <c r="C93" i="1" s="1"/>
  <c r="F84" i="1"/>
  <c r="C95" i="1" s="1"/>
</calcChain>
</file>

<file path=xl/sharedStrings.xml><?xml version="1.0" encoding="utf-8"?>
<sst xmlns="http://schemas.openxmlformats.org/spreadsheetml/2006/main" count="161" uniqueCount="84">
  <si>
    <t xml:space="preserve">Zone </t>
  </si>
  <si>
    <t xml:space="preserve">Total Visits/Year </t>
  </si>
  <si>
    <t xml:space="preserve">Zone Population </t>
  </si>
  <si>
    <t xml:space="preserve">Visits/1000 </t>
  </si>
  <si>
    <t xml:space="preserve">Beyond 3 </t>
  </si>
  <si>
    <t xml:space="preserve">Total Visits </t>
  </si>
  <si>
    <t>Table 1: Visitor Information</t>
  </si>
  <si>
    <r>
      <t>Zone</t>
    </r>
    <r>
      <rPr>
        <sz val="18"/>
        <color indexed="8"/>
        <rFont val="Rockwell"/>
      </rPr>
      <t xml:space="preserve"> </t>
    </r>
  </si>
  <si>
    <r>
      <t>Total Travel Cost/Trip</t>
    </r>
    <r>
      <rPr>
        <sz val="18"/>
        <color indexed="8"/>
        <rFont val="Rockwell"/>
      </rPr>
      <t xml:space="preserve"> </t>
    </r>
  </si>
  <si>
    <t xml:space="preserve">Round Trip Travel Distance </t>
  </si>
  <si>
    <t>Round Trip Travel Time</t>
  </si>
  <si>
    <t>Wage ($/min)</t>
  </si>
  <si>
    <t>Table 2: Travel Cost Calculation</t>
  </si>
  <si>
    <t>Visits/1000 = constant + coef*Total Travel Cost per Trip</t>
  </si>
  <si>
    <t>SUMMARY OUTPUT</t>
  </si>
  <si>
    <t>Regression Statistics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</si>
  <si>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</si>
  <si>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</si>
  <si>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</si>
  <si>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</si>
  <si>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</si>
  <si>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</si>
  <si>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</si>
  <si>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</si>
  <si>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</si>
  <si>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</si>
  <si>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</si>
  <si>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</si>
  <si>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Coefficients</t>
  </si>
  <si>
    <t>t Stat</t>
  </si>
  <si>
    <t>P-value</t>
  </si>
  <si>
    <t>X Variable 1</t>
  </si>
  <si>
    <t xml:space="preserve">Visits/1000 = </t>
  </si>
  <si>
    <t>+ Total Travel Cost per Trip *</t>
  </si>
  <si>
    <r>
      <t>Travel Cost plus $10</t>
    </r>
    <r>
      <rPr>
        <sz val="18"/>
        <color indexed="8"/>
        <rFont val="Rockwell"/>
      </rPr>
      <t xml:space="preserve"> </t>
    </r>
  </si>
  <si>
    <r>
      <t>Visits/1000</t>
    </r>
    <r>
      <rPr>
        <sz val="18"/>
        <color indexed="8"/>
        <rFont val="Rockwell"/>
      </rPr>
      <t xml:space="preserve"> </t>
    </r>
  </si>
  <si>
    <r>
      <t>Population</t>
    </r>
    <r>
      <rPr>
        <sz val="18"/>
        <color indexed="8"/>
        <rFont val="Rockwell"/>
      </rPr>
      <t xml:space="preserve"> </t>
    </r>
  </si>
  <si>
    <r>
      <t>Total Visits</t>
    </r>
    <r>
      <rPr>
        <sz val="18"/>
        <color indexed="8"/>
        <rFont val="Rockwell"/>
      </rPr>
      <t xml:space="preserve"> </t>
    </r>
  </si>
  <si>
    <t>Total Visits</t>
  </si>
  <si>
    <t>Table 3: Data for Regression</t>
  </si>
  <si>
    <t>Regression Requation</t>
  </si>
  <si>
    <t>Sahan T. M. Dissanayake</t>
  </si>
  <si>
    <t>Travel Cost Worksheet</t>
  </si>
  <si>
    <t>(NOTE: We ignore demographic variables and other factors)</t>
  </si>
  <si>
    <t>Based on http://www.ecosystemvaluation.org/travel_costs.htm</t>
  </si>
  <si>
    <t>Creating a Travel Cost Demand Function</t>
  </si>
  <si>
    <t>The equation you need</t>
  </si>
  <si>
    <t>Wage ($/hr)</t>
  </si>
  <si>
    <t>Visits/1000 =</t>
  </si>
  <si>
    <t>Fill in table 1 to calculate the visits per 1000 people from each zone</t>
  </si>
  <si>
    <t xml:space="preserve">We can run a regression on table 3 to find the 'a' and 'b' from </t>
  </si>
  <si>
    <t>visits/1000</t>
  </si>
  <si>
    <t>=</t>
  </si>
  <si>
    <t>a + b*travel cost</t>
  </si>
  <si>
    <t>I give you the results for this equation</t>
  </si>
  <si>
    <t xml:space="preserve">Complete table 4 by pluging in the new travel cost into the </t>
  </si>
  <si>
    <t>regression equation to calculate the number of visits/1000</t>
  </si>
  <si>
    <t>Summarize the travel costs/trip and visists/1000 in Table 3</t>
  </si>
  <si>
    <t>Summarize the travel cost and total visits in table 5</t>
  </si>
  <si>
    <t>Plot the results</t>
  </si>
  <si>
    <t>INSTRUCTIONS</t>
  </si>
  <si>
    <t>Travel cost ($/mile)</t>
  </si>
  <si>
    <t>Added Travel Cost</t>
  </si>
  <si>
    <t>Table 4A: $10 Added Travel Cost</t>
  </si>
  <si>
    <t>Table 4C: $30 Added Travel Cost</t>
  </si>
  <si>
    <t>Table 5: Added Travel Costs vs Visits</t>
  </si>
  <si>
    <r>
      <t>Travel Cost plus $20</t>
    </r>
    <r>
      <rPr>
        <sz val="18"/>
        <color indexed="8"/>
        <rFont val="Rockwell"/>
      </rPr>
      <t xml:space="preserve"> </t>
    </r>
  </si>
  <si>
    <r>
      <t>Travel Cost plus $30</t>
    </r>
    <r>
      <rPr>
        <sz val="18"/>
        <color indexed="8"/>
        <rFont val="Rockwell"/>
      </rPr>
      <t xml:space="preserve"> </t>
    </r>
  </si>
  <si>
    <r>
      <t>Travel Cost plus $40</t>
    </r>
    <r>
      <rPr>
        <sz val="18"/>
        <color indexed="8"/>
        <rFont val="Rockwell"/>
      </rPr>
      <t xml:space="preserve"> </t>
    </r>
  </si>
  <si>
    <t>Fill in table 2 to calculate the total travel costs</t>
  </si>
  <si>
    <t>Change this to 1 to propagate values</t>
  </si>
  <si>
    <t>Colby College</t>
  </si>
  <si>
    <t xml:space="preserve">                       Name:___________________</t>
  </si>
  <si>
    <t>Multiple R</t>
  </si>
  <si>
    <t>R Square</t>
  </si>
  <si>
    <t>Significance F</t>
  </si>
  <si>
    <t>Lower 95%</t>
  </si>
  <si>
    <t>Upper 95%</t>
  </si>
  <si>
    <t>Lower 95.0%</t>
  </si>
  <si>
    <t>Upper 95.0%</t>
  </si>
  <si>
    <t>Table 4D: $40 Added Travel Cost</t>
  </si>
  <si>
    <t>Table 4B: $20 Added Travel Cost</t>
  </si>
  <si>
    <t>+Total Travel Cost per Trip*</t>
  </si>
  <si>
    <t>EC 341: Natural Resource Economics, FA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</si>
</sst>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8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sz val="8"/>
      <name val="Arial"/>
    </font>
    <font>
      <sz val="18"/>
      <color indexed="8"/>
      <name val="Rockwell"/>
    </font>
    <font>
      <sz val="10"/>
      <name val="Arial"/>
      <family val="2"/>
    </font>
    <font>
      <b/>
      <sz val="12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Times New Roman"/>
      <family val="1"/>
    </font>
    <font>
      <b/>
      <sz val="11"/>
      <color rgb="FF7030A0"/>
      <name val="Arial"/>
      <family val="2"/>
    </font>
    <font>
      <sz val="11"/>
      <name val="Arial"/>
      <family val="2"/>
    </font>
    <font>
      <sz val="11"/>
      <color rgb="FF7030A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Calibri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0" xfId="0" quotePrefix="1"/>
    <xf numFmtId="0" fontId="5" fillId="0" borderId="0" xfId="0" applyFont="1"/>
    <xf numFmtId="0" fontId="2" fillId="0" borderId="0" xfId="0" applyFont="1" applyBorder="1"/>
    <xf numFmtId="0" fontId="6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2" fontId="5" fillId="0" borderId="0" xfId="0" applyNumberFormat="1" applyFont="1"/>
    <xf numFmtId="0" fontId="5" fillId="0" borderId="0" xfId="0" quotePrefix="1" applyFont="1"/>
    <xf numFmtId="2" fontId="5" fillId="0" borderId="0" xfId="0" applyNumberFormat="1" applyFont="1" applyAlignment="1">
      <alignment horizontal="left"/>
    </xf>
    <xf numFmtId="0" fontId="0" fillId="2" borderId="0" xfId="0" applyFill="1"/>
    <xf numFmtId="0" fontId="2" fillId="2" borderId="0" xfId="0" applyFont="1" applyFill="1"/>
    <xf numFmtId="2" fontId="2" fillId="2" borderId="0" xfId="0" applyNumberFormat="1" applyFont="1" applyFill="1" applyAlignment="1">
      <alignment horizontal="left"/>
    </xf>
    <xf numFmtId="0" fontId="7" fillId="0" borderId="0" xfId="0" applyFont="1"/>
    <xf numFmtId="0" fontId="0" fillId="0" borderId="0" xfId="0" applyFont="1"/>
    <xf numFmtId="0" fontId="7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8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6" fontId="2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Continuous"/>
    </xf>
    <xf numFmtId="8" fontId="1" fillId="0" borderId="8" xfId="0" applyNumberFormat="1" applyFont="1" applyBorder="1" applyAlignment="1">
      <alignment horizontal="left" vertical="top" wrapText="1"/>
    </xf>
    <xf numFmtId="2" fontId="5" fillId="2" borderId="0" xfId="0" applyNumberFormat="1" applyFont="1" applyFill="1"/>
    <xf numFmtId="0" fontId="5" fillId="2" borderId="0" xfId="0" quotePrefix="1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left"/>
    </xf>
    <xf numFmtId="2" fontId="1" fillId="0" borderId="7" xfId="0" applyNumberFormat="1" applyFont="1" applyBorder="1" applyAlignment="1">
      <alignment horizontal="left" vertical="top" wrapText="1"/>
    </xf>
    <xf numFmtId="0" fontId="5" fillId="0" borderId="6" xfId="0" applyFont="1" applyBorder="1"/>
    <xf numFmtId="2" fontId="5" fillId="0" borderId="7" xfId="0" applyNumberFormat="1" applyFont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14" fontId="16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/>
    <xf numFmtId="2" fontId="5" fillId="0" borderId="0" xfId="0" applyNumberFormat="1" applyFont="1" applyFill="1"/>
    <xf numFmtId="0" fontId="5" fillId="0" borderId="0" xfId="0" quotePrefix="1" applyFont="1" applyFill="1"/>
    <xf numFmtId="0" fontId="5" fillId="0" borderId="0" xfId="0" applyFont="1" applyFill="1"/>
    <xf numFmtId="2" fontId="5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</cellXfs>
  <cellStyles count="1">
    <cellStyle name="Normal" xfId="0" builtinId="0"/>
  </cellStyles>
  <dxfs count="5"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Travel Cost Demand Curve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Sheet1!$C$91:$C$95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Sheet1!$B$91:$B$95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421584"/>
        <c:axId val="254423152"/>
      </c:scatterChart>
      <c:valAx>
        <c:axId val="25442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Visits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423152"/>
        <c:crosses val="autoZero"/>
        <c:crossBetween val="midCat"/>
      </c:valAx>
      <c:valAx>
        <c:axId val="25442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Added Travel Cost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4215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701387</xdr:colOff>
      <xdr:row>96</xdr:row>
      <xdr:rowOff>91787</xdr:rowOff>
    </xdr:from>
    <xdr:to>
      <xdr:col>11</xdr:col>
      <xdr:colOff>155864</xdr:colOff>
      <xdr:row>119</xdr:row>
      <xdr:rowOff>51955</xdr:rowOff>
    </xdr:to>
    <xdr:graphicFrame macro="">
      <xdr:nvGraphicFramePr>
        <xdr:cNvPr id="1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71</xdr:row>
      <xdr:rowOff>38100</xdr:rowOff>
    </xdr:from>
    <xdr:to>
      <xdr:col>13</xdr:col>
      <xdr:colOff>0</xdr:colOff>
      <xdr:row>97</xdr:row>
      <xdr:rowOff>38100</xdr:rowOff>
    </xdr:to>
    <xdr:sp macro="" textlink="">
      <xdr:nvSpPr>
        <xdr:cNvPr id="1159" name="Content Placeholder 1"/>
        <xdr:cNvSpPr>
          <a:spLocks noGrp="1"/>
        </xdr:cNvSpPr>
      </xdr:nvSpPr>
      <xdr:spPr bwMode="auto">
        <a:xfrm>
          <a:off x="228600" y="15925800"/>
          <a:ext cx="824865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18"/>
    </sheetView>
  </sheetViews>
  <sheetFormatPr defaultRowHeight="13.2" x14ac:dyDescent="0.25"/>
  <cols>
    <col min="1" max="1" width="14.6640625" customWidth="1"/>
    <col min="2" max="2" width="17.6640625" customWidth="1"/>
  </cols>
  <sheetData>
    <row r="1" spans="1:9" x14ac:dyDescent="0.25">
      <c r="A1" t="s">
        <v>14</v>
      </c>
    </row>
    <row r="2" spans="1:9" ht="13.8" thickBot="1" x14ac:dyDescent="0.3"/>
    <row r="3" spans="1:9" x14ac:dyDescent="0.25">
      <c r="A3" s="53" t="s">
        <v>15</v>
      </c>
      <c r="B3" s="53"/>
    </row>
    <row r="4" spans="1:9" x14ac:dyDescent="0.25">
      <c r="A4" s="15" t="s">
        <v>73</v>
      </c>
      <c r="B4" s="15">
        <v>1</v>
      </c>
    </row>
    <row r="5" spans="1:9" x14ac:dyDescent="0.25">
      <c r="A5" s="15" t="s">
        <v>74</v>
      </c>
      <c r="B5" s="15">
        <v>1</v>
      </c>
    </row>
    <row r="6" spans="1:9" x14ac:dyDescent="0.25">
      <c r="A6" s="15" t="s">
        <v>16</v>
      </c>
      <c r="B6" s="15">
        <v>65535</v>
      </c>
    </row>
    <row r="7" spans="1:9" x14ac:dyDescent="0.25">
      <c r="A7" s="15" t="s">
        <v>17</v>
      </c>
      <c r="B7" s="15">
        <v>0</v>
      </c>
    </row>
    <row r="8" spans="1:9" ht="13.8" thickBot="1" x14ac:dyDescent="0.3">
      <c r="A8" s="16" t="s">
        <v>18</v>
      </c>
      <c r="B8" s="16">
        <v>2</v>
      </c>
    </row>
    <row r="10" spans="1:9" ht="13.8" thickBot="1" x14ac:dyDescent="0.3">
      <c r="A10" t="s">
        <v>19</v>
      </c>
    </row>
    <row r="11" spans="1:9" x14ac:dyDescent="0.25">
      <c r="A11" s="52"/>
      <c r="B11" s="52" t="s">
        <v>24</v>
      </c>
      <c r="C11" s="52" t="s">
        <v>25</v>
      </c>
      <c r="D11" s="52" t="s">
        <v>26</v>
      </c>
      <c r="E11" s="52" t="s">
        <v>27</v>
      </c>
      <c r="F11" s="52" t="s">
        <v>75</v>
      </c>
    </row>
    <row r="12" spans="1:9" x14ac:dyDescent="0.25">
      <c r="A12" s="15" t="s">
        <v>20</v>
      </c>
      <c r="B12" s="15">
        <v>1</v>
      </c>
      <c r="C12" s="15">
        <v>20000</v>
      </c>
      <c r="D12" s="15">
        <v>20000</v>
      </c>
      <c r="E12" s="15" t="e">
        <v>#NUM!</v>
      </c>
      <c r="F12" s="15" t="e">
        <v>#NUM!</v>
      </c>
    </row>
    <row r="13" spans="1:9" x14ac:dyDescent="0.25">
      <c r="A13" s="15" t="s">
        <v>21</v>
      </c>
      <c r="B13" s="15">
        <v>0</v>
      </c>
      <c r="C13" s="15">
        <v>0</v>
      </c>
      <c r="D13" s="15">
        <v>65535</v>
      </c>
      <c r="E13" s="15"/>
      <c r="F13" s="15"/>
    </row>
    <row r="14" spans="1:9" ht="13.8" thickBot="1" x14ac:dyDescent="0.3">
      <c r="A14" s="16" t="s">
        <v>22</v>
      </c>
      <c r="B14" s="16">
        <v>1</v>
      </c>
      <c r="C14" s="16">
        <v>20000</v>
      </c>
      <c r="D14" s="16"/>
      <c r="E14" s="16"/>
      <c r="F14" s="16"/>
    </row>
    <row r="15" spans="1:9" ht="13.8" thickBot="1" x14ac:dyDescent="0.3"/>
    <row r="16" spans="1:9" x14ac:dyDescent="0.25">
      <c r="A16" s="52"/>
      <c r="B16" s="52" t="s">
        <v>28</v>
      </c>
      <c r="C16" s="52" t="s">
        <v>17</v>
      </c>
      <c r="D16" s="52" t="s">
        <v>29</v>
      </c>
      <c r="E16" s="52" t="s">
        <v>30</v>
      </c>
      <c r="F16" s="52" t="s">
        <v>76</v>
      </c>
      <c r="G16" s="52" t="s">
        <v>77</v>
      </c>
      <c r="H16" s="52" t="s">
        <v>78</v>
      </c>
      <c r="I16" s="52" t="s">
        <v>79</v>
      </c>
    </row>
    <row r="17" spans="1:9" x14ac:dyDescent="0.25">
      <c r="A17" s="15" t="s">
        <v>23</v>
      </c>
      <c r="B17" s="15">
        <v>700</v>
      </c>
      <c r="C17" s="15">
        <v>0</v>
      </c>
      <c r="D17" s="15">
        <v>65535</v>
      </c>
      <c r="E17" s="15" t="e">
        <v>#NUM!</v>
      </c>
      <c r="F17" s="15">
        <v>700</v>
      </c>
      <c r="G17" s="15">
        <v>700</v>
      </c>
      <c r="H17" s="15">
        <v>700</v>
      </c>
      <c r="I17" s="15">
        <v>700</v>
      </c>
    </row>
    <row r="18" spans="1:9" ht="13.8" thickBot="1" x14ac:dyDescent="0.3">
      <c r="A18" s="16" t="s">
        <v>31</v>
      </c>
      <c r="B18" s="16">
        <v>-20</v>
      </c>
      <c r="C18" s="16">
        <v>0</v>
      </c>
      <c r="D18" s="16">
        <v>65535</v>
      </c>
      <c r="E18" s="16" t="e">
        <v>#NUM!</v>
      </c>
      <c r="F18" s="16">
        <v>-20</v>
      </c>
      <c r="G18" s="16">
        <v>-20</v>
      </c>
      <c r="H18" s="16">
        <v>-20</v>
      </c>
      <c r="I18" s="16">
        <v>-20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1"/>
  <sheetViews>
    <sheetView tabSelected="1" topLeftCell="A33" zoomScale="70" zoomScaleNormal="70" workbookViewId="0">
      <selection activeCell="O52" sqref="O52"/>
    </sheetView>
  </sheetViews>
  <sheetFormatPr defaultRowHeight="13.2" x14ac:dyDescent="0.25"/>
  <cols>
    <col min="1" max="1" width="1.6640625" customWidth="1"/>
    <col min="2" max="2" width="11.5546875" customWidth="1"/>
    <col min="3" max="3" width="13.44140625" customWidth="1"/>
    <col min="4" max="4" width="12.5546875" customWidth="1"/>
    <col min="5" max="5" width="17.5546875" customWidth="1"/>
    <col min="6" max="6" width="14.33203125" customWidth="1"/>
    <col min="7" max="7" width="9.6640625" customWidth="1"/>
    <col min="8" max="8" width="1.88671875" customWidth="1"/>
    <col min="9" max="9" width="11.6640625" customWidth="1"/>
    <col min="10" max="10" width="7.88671875" customWidth="1"/>
    <col min="11" max="11" width="9" customWidth="1"/>
    <col min="12" max="12" width="7" customWidth="1"/>
    <col min="13" max="13" width="8" customWidth="1"/>
    <col min="14" max="14" width="1.77734375" style="14" customWidth="1"/>
  </cols>
  <sheetData>
    <row r="2" spans="2:18" ht="18" x14ac:dyDescent="0.3">
      <c r="B2" s="51" t="s">
        <v>83</v>
      </c>
      <c r="C2" s="49"/>
      <c r="D2" s="49"/>
      <c r="E2" s="49"/>
      <c r="F2" s="51" t="s">
        <v>72</v>
      </c>
      <c r="G2" s="49"/>
      <c r="H2" s="49"/>
      <c r="I2" s="49"/>
      <c r="J2" s="50" t="s">
        <v>42</v>
      </c>
      <c r="K2" s="49"/>
    </row>
    <row r="3" spans="2:18" ht="18" x14ac:dyDescent="0.3">
      <c r="B3" s="51" t="s">
        <v>41</v>
      </c>
      <c r="C3" s="49"/>
      <c r="D3" s="49"/>
      <c r="E3" s="49"/>
      <c r="F3" s="49"/>
      <c r="G3" s="49"/>
      <c r="H3" s="49"/>
      <c r="I3" s="49"/>
      <c r="J3" s="49"/>
      <c r="K3" s="49"/>
    </row>
    <row r="4" spans="2:18" ht="18" x14ac:dyDescent="0.3">
      <c r="B4" s="51" t="s">
        <v>71</v>
      </c>
      <c r="C4" s="49"/>
      <c r="D4" s="49"/>
      <c r="E4" s="49"/>
      <c r="F4" s="49"/>
      <c r="G4" s="49"/>
      <c r="H4" s="49"/>
      <c r="I4" s="49"/>
      <c r="J4" s="64">
        <v>41900</v>
      </c>
      <c r="K4" s="64"/>
    </row>
    <row r="5" spans="2:18" ht="15.6" x14ac:dyDescent="0.3">
      <c r="B5" s="48"/>
      <c r="C5" s="48"/>
      <c r="D5" s="48"/>
      <c r="E5" s="20" t="s">
        <v>45</v>
      </c>
      <c r="F5" s="48"/>
      <c r="G5" s="48"/>
      <c r="H5" s="48"/>
      <c r="I5" s="48"/>
      <c r="K5" s="48"/>
    </row>
    <row r="6" spans="2:18" ht="15.6" x14ac:dyDescent="0.3">
      <c r="B6" s="48"/>
      <c r="C6" s="48"/>
      <c r="D6" s="48"/>
      <c r="E6" s="20"/>
      <c r="F6" s="48"/>
      <c r="G6" s="48"/>
      <c r="H6" s="48"/>
      <c r="I6" s="48"/>
      <c r="J6" s="48">
        <v>0</v>
      </c>
      <c r="K6" s="48"/>
    </row>
    <row r="7" spans="2:18" ht="15.6" x14ac:dyDescent="0.3">
      <c r="B7" s="48" t="s">
        <v>44</v>
      </c>
      <c r="C7" s="48"/>
      <c r="D7" s="48"/>
      <c r="E7" s="20"/>
      <c r="F7" s="48"/>
      <c r="G7" s="48"/>
      <c r="H7" s="48"/>
      <c r="I7" s="48" t="s">
        <v>70</v>
      </c>
      <c r="K7" s="48"/>
    </row>
    <row r="8" spans="2:18" ht="15.6" x14ac:dyDescent="0.3">
      <c r="E8" s="20"/>
    </row>
    <row r="9" spans="2:18" ht="21" customHeight="1" x14ac:dyDescent="0.25">
      <c r="B9" s="44" t="s">
        <v>60</v>
      </c>
      <c r="C9" s="45"/>
      <c r="D9" s="45"/>
      <c r="I9" s="14"/>
      <c r="J9" s="14"/>
      <c r="K9" s="14"/>
      <c r="L9" s="14"/>
      <c r="M9" s="14"/>
      <c r="O9" s="14"/>
      <c r="P9" s="14"/>
      <c r="Q9" s="14"/>
      <c r="R9" s="14"/>
    </row>
    <row r="10" spans="2:18" ht="21" customHeight="1" x14ac:dyDescent="0.25">
      <c r="B10" s="46" t="s">
        <v>49</v>
      </c>
      <c r="C10" s="45"/>
      <c r="D10" s="45"/>
      <c r="I10" s="14"/>
      <c r="J10" s="14"/>
      <c r="K10" s="14"/>
      <c r="L10" s="14"/>
      <c r="M10" s="14"/>
      <c r="O10" s="14"/>
      <c r="P10" s="14"/>
      <c r="Q10" s="14"/>
      <c r="R10" s="14"/>
    </row>
    <row r="11" spans="2:18" ht="21" customHeight="1" x14ac:dyDescent="0.25">
      <c r="B11" s="46" t="s">
        <v>69</v>
      </c>
      <c r="C11" s="45"/>
      <c r="D11" s="45"/>
      <c r="I11" s="65"/>
      <c r="J11" s="65"/>
      <c r="K11" s="14"/>
      <c r="L11" s="14"/>
      <c r="M11" s="14"/>
      <c r="O11" s="14"/>
      <c r="P11" s="14"/>
      <c r="Q11" s="14"/>
      <c r="R11" s="14"/>
    </row>
    <row r="12" spans="2:18" ht="21" customHeight="1" x14ac:dyDescent="0.25">
      <c r="B12" s="46" t="s">
        <v>57</v>
      </c>
      <c r="C12" s="45"/>
      <c r="D12" s="45"/>
      <c r="I12" s="15"/>
      <c r="J12" s="15"/>
      <c r="K12" s="14"/>
      <c r="L12" s="14"/>
      <c r="M12" s="14"/>
      <c r="O12" s="14"/>
      <c r="P12" s="14"/>
      <c r="Q12" s="14"/>
      <c r="R12" s="14"/>
    </row>
    <row r="13" spans="2:18" ht="21" customHeight="1" x14ac:dyDescent="0.25">
      <c r="B13" s="46"/>
      <c r="C13" s="45"/>
      <c r="D13" s="45"/>
      <c r="I13" s="15"/>
      <c r="J13" s="15"/>
      <c r="K13" s="14"/>
      <c r="L13" s="14"/>
      <c r="M13" s="14"/>
      <c r="O13" s="14"/>
      <c r="P13" s="14"/>
      <c r="Q13" s="14"/>
      <c r="R13" s="14"/>
    </row>
    <row r="14" spans="2:18" ht="21" customHeight="1" x14ac:dyDescent="0.25">
      <c r="B14" s="46" t="s">
        <v>50</v>
      </c>
      <c r="C14" s="45"/>
      <c r="D14" s="45"/>
      <c r="I14" s="15"/>
      <c r="J14" s="15"/>
      <c r="K14" s="14"/>
      <c r="L14" s="14"/>
      <c r="M14" s="14"/>
      <c r="O14" s="14"/>
      <c r="P14" s="14"/>
      <c r="Q14" s="14"/>
      <c r="R14" s="14"/>
    </row>
    <row r="15" spans="2:18" ht="21" customHeight="1" x14ac:dyDescent="0.25">
      <c r="B15" s="44" t="s">
        <v>51</v>
      </c>
      <c r="C15" s="44" t="s">
        <v>52</v>
      </c>
      <c r="D15" s="44" t="s">
        <v>53</v>
      </c>
      <c r="E15" s="36"/>
      <c r="I15" s="15"/>
      <c r="J15" s="15"/>
      <c r="K15" s="14"/>
      <c r="L15" s="14"/>
      <c r="M15" s="14"/>
      <c r="O15" s="14"/>
      <c r="P15" s="14"/>
      <c r="Q15" s="14"/>
      <c r="R15" s="14"/>
    </row>
    <row r="16" spans="2:18" ht="21" customHeight="1" x14ac:dyDescent="0.25">
      <c r="B16" s="46" t="s">
        <v>54</v>
      </c>
      <c r="C16" s="45"/>
      <c r="D16" s="45"/>
      <c r="I16" s="15"/>
      <c r="J16" s="15"/>
      <c r="K16" s="14"/>
      <c r="L16" s="14"/>
      <c r="M16" s="14"/>
      <c r="O16" s="14"/>
      <c r="P16" s="14"/>
      <c r="Q16" s="14"/>
      <c r="R16" s="14"/>
    </row>
    <row r="17" spans="2:18" ht="21" customHeight="1" x14ac:dyDescent="0.25">
      <c r="B17" s="46"/>
      <c r="C17" s="45"/>
      <c r="D17" s="45"/>
      <c r="I17" s="14"/>
      <c r="J17" s="14"/>
      <c r="K17" s="14"/>
      <c r="L17" s="14"/>
      <c r="M17" s="14"/>
      <c r="O17" s="14"/>
      <c r="P17" s="14"/>
      <c r="Q17" s="14"/>
      <c r="R17" s="14"/>
    </row>
    <row r="18" spans="2:18" ht="21" customHeight="1" x14ac:dyDescent="0.25">
      <c r="B18" s="46" t="s">
        <v>55</v>
      </c>
      <c r="C18" s="45"/>
      <c r="D18" s="45"/>
      <c r="I18" s="14"/>
      <c r="J18" s="14"/>
      <c r="K18" s="14"/>
      <c r="L18" s="14"/>
      <c r="M18" s="14"/>
      <c r="O18" s="14"/>
      <c r="P18" s="14"/>
      <c r="Q18" s="14"/>
      <c r="R18" s="14"/>
    </row>
    <row r="19" spans="2:18" ht="21" customHeight="1" x14ac:dyDescent="0.25">
      <c r="B19" s="46" t="s">
        <v>56</v>
      </c>
      <c r="C19" s="47"/>
      <c r="D19" s="47"/>
      <c r="E19" s="14"/>
      <c r="F19" s="14"/>
      <c r="I19" s="66"/>
      <c r="J19" s="66"/>
      <c r="K19" s="66"/>
      <c r="L19" s="66"/>
      <c r="M19" s="66"/>
      <c r="N19" s="66"/>
      <c r="O19" s="14"/>
      <c r="P19" s="14"/>
      <c r="Q19" s="14"/>
      <c r="R19" s="14"/>
    </row>
    <row r="20" spans="2:18" ht="21" customHeight="1" x14ac:dyDescent="0.25">
      <c r="B20" s="46"/>
      <c r="C20" s="13"/>
      <c r="D20" s="13"/>
      <c r="E20" s="13"/>
      <c r="F20" s="13"/>
      <c r="I20" s="15"/>
      <c r="J20" s="15"/>
      <c r="K20" s="15"/>
      <c r="L20" s="15"/>
      <c r="M20" s="15"/>
      <c r="N20" s="15"/>
      <c r="O20" s="14"/>
      <c r="P20" s="14"/>
      <c r="Q20" s="14"/>
      <c r="R20" s="14"/>
    </row>
    <row r="21" spans="2:18" ht="21" customHeight="1" x14ac:dyDescent="0.25">
      <c r="B21" s="46" t="s">
        <v>58</v>
      </c>
      <c r="C21" s="13"/>
      <c r="D21" s="13"/>
      <c r="E21" s="13"/>
      <c r="F21" s="13"/>
      <c r="I21" s="15"/>
      <c r="J21" s="15"/>
      <c r="K21" s="15"/>
      <c r="L21" s="15"/>
      <c r="M21" s="15"/>
      <c r="N21" s="15"/>
      <c r="O21" s="14"/>
      <c r="P21" s="14"/>
      <c r="Q21" s="14"/>
      <c r="R21" s="14"/>
    </row>
    <row r="22" spans="2:18" ht="21" customHeight="1" x14ac:dyDescent="0.25">
      <c r="B22" s="46" t="s">
        <v>59</v>
      </c>
      <c r="C22" s="13"/>
      <c r="D22" s="13"/>
      <c r="E22" s="13"/>
      <c r="F22" s="13"/>
      <c r="I22" s="15"/>
      <c r="J22" s="15"/>
      <c r="K22" s="15"/>
      <c r="L22" s="15"/>
      <c r="M22" s="15"/>
      <c r="N22" s="15"/>
      <c r="O22" s="14"/>
      <c r="P22" s="14"/>
      <c r="Q22" s="14"/>
      <c r="R22" s="14"/>
    </row>
    <row r="23" spans="2:18" ht="15.6" x14ac:dyDescent="0.3">
      <c r="E23" s="20"/>
      <c r="I23" s="14"/>
      <c r="J23" s="14"/>
      <c r="K23" s="14"/>
      <c r="L23" s="14"/>
      <c r="M23" s="14"/>
      <c r="O23" s="14"/>
      <c r="P23" s="14"/>
      <c r="Q23" s="14"/>
      <c r="R23" s="14"/>
    </row>
    <row r="24" spans="2:18" x14ac:dyDescent="0.25">
      <c r="I24" s="14"/>
      <c r="J24" s="14"/>
      <c r="K24" s="14"/>
      <c r="L24" s="14"/>
      <c r="M24" s="14"/>
      <c r="O24" s="14"/>
      <c r="P24" s="14"/>
      <c r="Q24" s="14"/>
      <c r="R24" s="14"/>
    </row>
    <row r="25" spans="2:18" x14ac:dyDescent="0.25">
      <c r="I25" s="14"/>
      <c r="J25" s="14"/>
      <c r="K25" s="14"/>
      <c r="L25" s="14"/>
      <c r="M25" s="14"/>
      <c r="O25" s="14"/>
      <c r="P25" s="14"/>
      <c r="Q25" s="14"/>
      <c r="R25" s="14"/>
    </row>
    <row r="26" spans="2:18" x14ac:dyDescent="0.25">
      <c r="I26" s="14"/>
      <c r="J26" s="14"/>
      <c r="K26" s="14"/>
      <c r="L26" s="14"/>
      <c r="M26" s="14"/>
      <c r="O26" s="14"/>
      <c r="P26" s="14"/>
      <c r="Q26" s="14"/>
      <c r="R26" s="14"/>
    </row>
    <row r="27" spans="2:18" ht="13.8" thickBot="1" x14ac:dyDescent="0.3">
      <c r="N27"/>
    </row>
    <row r="28" spans="2:18" ht="28.2" thickBot="1" x14ac:dyDescent="0.3">
      <c r="B28" s="9" t="s">
        <v>0</v>
      </c>
      <c r="C28" s="10" t="s">
        <v>1</v>
      </c>
      <c r="D28" s="10" t="s">
        <v>2</v>
      </c>
      <c r="E28" s="11" t="s">
        <v>3</v>
      </c>
      <c r="N28"/>
    </row>
    <row r="29" spans="2:18" ht="13.8" x14ac:dyDescent="0.25">
      <c r="B29" s="7">
        <v>0</v>
      </c>
      <c r="C29" s="8">
        <v>500</v>
      </c>
      <c r="D29" s="8">
        <v>2500</v>
      </c>
      <c r="E29" s="23">
        <f>$J$6*1000*C29/D29</f>
        <v>0</v>
      </c>
      <c r="N29"/>
    </row>
    <row r="30" spans="2:18" ht="13.8" x14ac:dyDescent="0.25">
      <c r="B30" s="3">
        <v>1</v>
      </c>
      <c r="C30" s="2">
        <v>800</v>
      </c>
      <c r="D30" s="2">
        <v>5000</v>
      </c>
      <c r="E30" s="23">
        <f>$J$6*1000*C30/D30</f>
        <v>0</v>
      </c>
      <c r="N30"/>
    </row>
    <row r="31" spans="2:18" ht="14.4" thickBot="1" x14ac:dyDescent="0.3">
      <c r="B31" s="4" t="s">
        <v>5</v>
      </c>
      <c r="C31" s="5">
        <f>SUM(C29:C30)*J6</f>
        <v>0</v>
      </c>
      <c r="D31" s="5"/>
      <c r="E31" s="6"/>
      <c r="N31"/>
    </row>
    <row r="32" spans="2:18" ht="13.8" x14ac:dyDescent="0.25">
      <c r="B32" s="1"/>
      <c r="C32" s="12" t="s">
        <v>6</v>
      </c>
      <c r="N32"/>
    </row>
    <row r="33" spans="2:17" x14ac:dyDescent="0.25">
      <c r="C33" s="12"/>
      <c r="N33"/>
    </row>
    <row r="34" spans="2:17" x14ac:dyDescent="0.25">
      <c r="B34" s="12" t="s">
        <v>61</v>
      </c>
      <c r="D34" s="41">
        <v>1</v>
      </c>
      <c r="E34" s="12"/>
      <c r="I34" t="s">
        <v>14</v>
      </c>
      <c r="N34"/>
    </row>
    <row r="35" spans="2:17" ht="13.8" thickBot="1" x14ac:dyDescent="0.3">
      <c r="B35" s="12" t="s">
        <v>47</v>
      </c>
      <c r="D35" s="42">
        <v>15</v>
      </c>
      <c r="E35" s="12" t="s">
        <v>11</v>
      </c>
      <c r="F35" s="42">
        <f>D35/60</f>
        <v>0.25</v>
      </c>
      <c r="N35"/>
    </row>
    <row r="36" spans="2:17" x14ac:dyDescent="0.25">
      <c r="I36" s="53" t="s">
        <v>15</v>
      </c>
      <c r="J36" s="53"/>
      <c r="N36"/>
    </row>
    <row r="37" spans="2:17" ht="13.8" thickBot="1" x14ac:dyDescent="0.3">
      <c r="H37" s="14"/>
      <c r="I37" s="15" t="s">
        <v>73</v>
      </c>
      <c r="J37" s="15">
        <v>1</v>
      </c>
      <c r="N37"/>
    </row>
    <row r="38" spans="2:17" ht="58.2" customHeight="1" thickBot="1" x14ac:dyDescent="0.3">
      <c r="B38" s="9" t="s">
        <v>7</v>
      </c>
      <c r="C38" s="9" t="s">
        <v>9</v>
      </c>
      <c r="D38" s="9" t="s">
        <v>10</v>
      </c>
      <c r="E38" s="9" t="str">
        <f>CONCATENATE("Distance times Cost/Mile            ","(",DOLLAR(D34),")")</f>
        <v>Distance times Cost/Mile            ($1.00)</v>
      </c>
      <c r="F38" s="9" t="str">
        <f>CONCATENATE("Travel Time times Cost/Minute           ","(",DOLLAR(F35),")")</f>
        <v>Travel Time times Cost/Minute           ($0.25)</v>
      </c>
      <c r="G38" s="9" t="s">
        <v>8</v>
      </c>
      <c r="H38" s="14"/>
      <c r="I38" s="15" t="s">
        <v>74</v>
      </c>
      <c r="J38" s="15">
        <v>1</v>
      </c>
      <c r="N38"/>
    </row>
    <row r="39" spans="2:17" ht="14.4" thickBot="1" x14ac:dyDescent="0.3">
      <c r="B39" s="9">
        <v>0</v>
      </c>
      <c r="C39" s="9">
        <v>5</v>
      </c>
      <c r="D39" s="9">
        <v>10</v>
      </c>
      <c r="E39" s="54">
        <f>C39*$D$34*$J$6</f>
        <v>0</v>
      </c>
      <c r="F39" s="24">
        <f>$F$35*D39*$J$6</f>
        <v>0</v>
      </c>
      <c r="G39" s="24">
        <f>(E39+F39)*$J$6</f>
        <v>0</v>
      </c>
      <c r="H39" s="14"/>
      <c r="I39" s="15" t="s">
        <v>16</v>
      </c>
      <c r="J39" s="15">
        <v>65535</v>
      </c>
      <c r="N39"/>
    </row>
    <row r="40" spans="2:17" ht="14.4" thickBot="1" x14ac:dyDescent="0.3">
      <c r="B40" s="9">
        <v>1</v>
      </c>
      <c r="C40" s="9">
        <v>10</v>
      </c>
      <c r="D40" s="9">
        <v>20</v>
      </c>
      <c r="E40" s="24">
        <f>C40*$D$34*$J$6</f>
        <v>0</v>
      </c>
      <c r="F40" s="24">
        <f>$F$35*D40*$J$6</f>
        <v>0</v>
      </c>
      <c r="G40" s="24">
        <f>(E40+F40)*$J$6</f>
        <v>0</v>
      </c>
      <c r="H40" s="14"/>
      <c r="I40" s="15" t="s">
        <v>17</v>
      </c>
      <c r="J40" s="15">
        <v>0</v>
      </c>
      <c r="N40"/>
    </row>
    <row r="41" spans="2:17" ht="13.8" thickBot="1" x14ac:dyDescent="0.3">
      <c r="C41" s="12" t="s">
        <v>12</v>
      </c>
      <c r="H41" s="14"/>
      <c r="I41" s="16" t="s">
        <v>18</v>
      </c>
      <c r="J41" s="16">
        <v>2</v>
      </c>
      <c r="N41"/>
    </row>
    <row r="42" spans="2:17" ht="13.8" thickBot="1" x14ac:dyDescent="0.3">
      <c r="C42" s="12"/>
      <c r="N42"/>
    </row>
    <row r="43" spans="2:17" ht="33" customHeight="1" thickBot="1" x14ac:dyDescent="0.3">
      <c r="B43" s="9" t="s">
        <v>0</v>
      </c>
      <c r="C43" s="10" t="s">
        <v>3</v>
      </c>
      <c r="D43" s="11" t="s">
        <v>8</v>
      </c>
      <c r="I43" t="s">
        <v>19</v>
      </c>
      <c r="O43" s="14"/>
      <c r="P43" s="14"/>
      <c r="Q43" s="14"/>
    </row>
    <row r="44" spans="2:17" ht="13.8" x14ac:dyDescent="0.25">
      <c r="B44" s="7">
        <v>0</v>
      </c>
      <c r="C44" s="25">
        <f>E29</f>
        <v>0</v>
      </c>
      <c r="D44" s="23">
        <f>G39</f>
        <v>0</v>
      </c>
      <c r="I44" s="52"/>
      <c r="J44" s="52" t="s">
        <v>24</v>
      </c>
      <c r="K44" s="52" t="s">
        <v>25</v>
      </c>
      <c r="L44" s="52" t="s">
        <v>26</v>
      </c>
      <c r="M44" s="52" t="s">
        <v>27</v>
      </c>
      <c r="N44" s="66"/>
      <c r="O44" s="14"/>
      <c r="P44" s="14"/>
      <c r="Q44" s="14"/>
    </row>
    <row r="45" spans="2:17" ht="13.8" x14ac:dyDescent="0.25">
      <c r="B45" s="3">
        <v>1</v>
      </c>
      <c r="C45" s="26">
        <f>E30</f>
        <v>0</v>
      </c>
      <c r="D45" s="23">
        <f>G40</f>
        <v>0</v>
      </c>
      <c r="I45" s="15" t="s">
        <v>20</v>
      </c>
      <c r="J45" s="15">
        <v>1</v>
      </c>
      <c r="K45" s="15">
        <v>800</v>
      </c>
      <c r="L45" s="15">
        <v>800</v>
      </c>
      <c r="M45" s="15" t="e">
        <v>#NUM!</v>
      </c>
      <c r="N45" s="15"/>
      <c r="O45" s="14"/>
      <c r="P45" s="14"/>
      <c r="Q45" s="14"/>
    </row>
    <row r="46" spans="2:17" ht="14.4" thickBot="1" x14ac:dyDescent="0.3">
      <c r="B46" s="4"/>
      <c r="C46" s="27"/>
      <c r="D46" s="28"/>
      <c r="I46" s="15" t="s">
        <v>21</v>
      </c>
      <c r="J46" s="15">
        <v>0</v>
      </c>
      <c r="K46" s="15">
        <v>0</v>
      </c>
      <c r="L46" s="15">
        <v>65535</v>
      </c>
      <c r="M46" s="15"/>
      <c r="N46" s="15"/>
      <c r="O46" s="14"/>
      <c r="P46" s="14"/>
      <c r="Q46" s="14"/>
    </row>
    <row r="47" spans="2:17" ht="13.8" thickBot="1" x14ac:dyDescent="0.3">
      <c r="C47" s="12" t="s">
        <v>39</v>
      </c>
      <c r="I47" s="16" t="s">
        <v>22</v>
      </c>
      <c r="J47" s="16">
        <v>1</v>
      </c>
      <c r="K47" s="16">
        <v>800</v>
      </c>
      <c r="L47" s="16"/>
      <c r="M47" s="16"/>
      <c r="N47" s="15"/>
      <c r="O47" s="14"/>
      <c r="P47" s="14"/>
      <c r="Q47" s="14"/>
    </row>
    <row r="48" spans="2:17" ht="13.8" thickBot="1" x14ac:dyDescent="0.3">
      <c r="O48" s="14"/>
      <c r="P48" s="14"/>
      <c r="Q48" s="14"/>
    </row>
    <row r="49" spans="2:17" x14ac:dyDescent="0.25">
      <c r="B49" s="12" t="s">
        <v>40</v>
      </c>
      <c r="I49" s="52"/>
      <c r="J49" s="52" t="s">
        <v>28</v>
      </c>
      <c r="K49" s="52" t="s">
        <v>17</v>
      </c>
      <c r="L49" s="52" t="s">
        <v>29</v>
      </c>
      <c r="M49" s="52" t="s">
        <v>30</v>
      </c>
      <c r="N49" s="66"/>
      <c r="O49" s="66"/>
      <c r="P49" s="66"/>
      <c r="Q49" s="66"/>
    </row>
    <row r="50" spans="2:17" x14ac:dyDescent="0.25">
      <c r="B50" s="12" t="s">
        <v>13</v>
      </c>
      <c r="C50" s="12"/>
      <c r="D50" s="12"/>
      <c r="E50" s="12"/>
      <c r="I50" s="15" t="s">
        <v>23</v>
      </c>
      <c r="J50" s="15">
        <v>240</v>
      </c>
      <c r="K50" s="15">
        <v>0</v>
      </c>
      <c r="L50" s="15">
        <v>65535</v>
      </c>
      <c r="M50" s="15" t="e">
        <v>#NUM!</v>
      </c>
      <c r="N50" s="15"/>
      <c r="O50" s="15"/>
      <c r="P50" s="15"/>
      <c r="Q50" s="15"/>
    </row>
    <row r="51" spans="2:17" ht="13.8" thickBot="1" x14ac:dyDescent="0.3">
      <c r="B51" t="s">
        <v>43</v>
      </c>
      <c r="I51" s="16" t="s">
        <v>31</v>
      </c>
      <c r="J51" s="16">
        <v>-5.333333333333333</v>
      </c>
      <c r="K51" s="16">
        <v>0</v>
      </c>
      <c r="L51" s="16">
        <v>65535</v>
      </c>
      <c r="M51" s="16" t="e">
        <v>#NUM!</v>
      </c>
      <c r="N51" s="15"/>
      <c r="O51" s="15"/>
      <c r="P51" s="15"/>
      <c r="Q51" s="15"/>
    </row>
    <row r="52" spans="2:17" x14ac:dyDescent="0.25">
      <c r="O52" s="14"/>
      <c r="P52" s="14"/>
      <c r="Q52" s="14"/>
    </row>
    <row r="53" spans="2:17" x14ac:dyDescent="0.25">
      <c r="B53" s="12" t="s">
        <v>32</v>
      </c>
      <c r="C53" s="29">
        <f>$J$50*$J$6</f>
        <v>0</v>
      </c>
      <c r="D53" s="30" t="s">
        <v>33</v>
      </c>
      <c r="E53" s="18"/>
      <c r="F53" s="31">
        <f>$J$51*$J$6</f>
        <v>0</v>
      </c>
      <c r="O53" s="14"/>
      <c r="P53" s="14"/>
      <c r="Q53" s="14"/>
    </row>
    <row r="54" spans="2:17" x14ac:dyDescent="0.25">
      <c r="B54" s="18"/>
      <c r="C54" s="21"/>
      <c r="D54" s="17"/>
      <c r="F54" s="22"/>
      <c r="O54" s="14"/>
      <c r="P54" s="14"/>
      <c r="Q54" s="14"/>
    </row>
    <row r="55" spans="2:17" x14ac:dyDescent="0.25">
      <c r="B55" s="18"/>
      <c r="C55" s="21"/>
      <c r="D55" s="17"/>
      <c r="F55" s="22"/>
      <c r="I55" s="14"/>
      <c r="J55" s="14"/>
      <c r="K55" s="14"/>
      <c r="L55" s="14"/>
      <c r="M55" s="14"/>
      <c r="O55" s="14"/>
      <c r="P55" s="14"/>
      <c r="Q55" s="14"/>
    </row>
    <row r="56" spans="2:17" x14ac:dyDescent="0.25">
      <c r="B56" s="12" t="s">
        <v>32</v>
      </c>
      <c r="C56" s="29">
        <f>$J$50*$J$6</f>
        <v>0</v>
      </c>
      <c r="D56" s="30" t="s">
        <v>33</v>
      </c>
      <c r="E56" s="18"/>
      <c r="F56" s="31">
        <f>$J$51*$J$6</f>
        <v>0</v>
      </c>
      <c r="G56" s="32"/>
      <c r="H56" s="32"/>
      <c r="I56" s="33" t="s">
        <v>46</v>
      </c>
      <c r="J56" s="33"/>
      <c r="K56" s="33"/>
      <c r="L56" s="33"/>
      <c r="M56" s="33"/>
      <c r="N56"/>
    </row>
    <row r="57" spans="2:17" x14ac:dyDescent="0.25">
      <c r="B57" s="18"/>
      <c r="C57" s="21"/>
      <c r="D57" s="17"/>
      <c r="F57" s="22"/>
      <c r="G57" s="33" t="s">
        <v>48</v>
      </c>
      <c r="H57" s="33"/>
      <c r="I57" s="55">
        <v>240</v>
      </c>
      <c r="J57" s="56" t="s">
        <v>82</v>
      </c>
      <c r="K57" s="57"/>
      <c r="L57" s="58"/>
      <c r="M57" s="34">
        <v>-5.333333333333333</v>
      </c>
      <c r="N57"/>
    </row>
    <row r="58" spans="2:17" ht="10.8" customHeight="1" x14ac:dyDescent="0.25">
      <c r="B58" s="18"/>
      <c r="C58" s="21"/>
      <c r="D58" s="17"/>
      <c r="F58" s="22"/>
      <c r="G58" s="67"/>
      <c r="H58" s="67"/>
      <c r="I58" s="68"/>
      <c r="J58" s="69"/>
      <c r="K58" s="70"/>
      <c r="L58" s="71"/>
      <c r="M58" s="72"/>
      <c r="N58"/>
    </row>
    <row r="59" spans="2:17" ht="13.8" thickBot="1" x14ac:dyDescent="0.3">
      <c r="B59" s="12" t="s">
        <v>62</v>
      </c>
      <c r="D59" s="43">
        <v>10</v>
      </c>
      <c r="N59"/>
    </row>
    <row r="60" spans="2:17" ht="28.2" thickBot="1" x14ac:dyDescent="0.3">
      <c r="B60" s="9" t="s">
        <v>7</v>
      </c>
      <c r="C60" s="10" t="s">
        <v>34</v>
      </c>
      <c r="D60" s="10" t="s">
        <v>35</v>
      </c>
      <c r="E60" s="10" t="s">
        <v>36</v>
      </c>
      <c r="F60" s="11" t="s">
        <v>37</v>
      </c>
      <c r="N60"/>
    </row>
    <row r="61" spans="2:17" ht="13.8" x14ac:dyDescent="0.25">
      <c r="B61" s="7">
        <v>0</v>
      </c>
      <c r="C61" s="8">
        <f>($D$59+G39)*$J$6</f>
        <v>0</v>
      </c>
      <c r="D61" s="59">
        <f>$C$53+C61*$F$53</f>
        <v>0</v>
      </c>
      <c r="E61" s="8">
        <f>D29</f>
        <v>2500</v>
      </c>
      <c r="F61" s="59">
        <f>MAX(E61*D61/1000,0)</f>
        <v>0</v>
      </c>
      <c r="N61"/>
    </row>
    <row r="62" spans="2:17" ht="13.8" x14ac:dyDescent="0.25">
      <c r="B62" s="3">
        <v>1</v>
      </c>
      <c r="C62" s="8">
        <f>($D$59+G40)*$J$6</f>
        <v>0</v>
      </c>
      <c r="D62" s="59">
        <f>$C$53+C62*$F$53</f>
        <v>0</v>
      </c>
      <c r="E62" s="8">
        <f>D30</f>
        <v>5000</v>
      </c>
      <c r="F62" s="59">
        <f>MAX(E62*D62/1000,0)</f>
        <v>0</v>
      </c>
      <c r="N62"/>
    </row>
    <row r="63" spans="2:17" ht="14.4" thickBot="1" x14ac:dyDescent="0.3">
      <c r="B63" s="4"/>
      <c r="C63" s="5"/>
      <c r="D63" s="5"/>
      <c r="E63" s="5" t="s">
        <v>38</v>
      </c>
      <c r="F63" s="59">
        <f>SUM(F61:F62)</f>
        <v>0</v>
      </c>
      <c r="N63"/>
    </row>
    <row r="64" spans="2:17" x14ac:dyDescent="0.25">
      <c r="C64" s="12" t="s">
        <v>63</v>
      </c>
      <c r="N64"/>
    </row>
    <row r="66" spans="2:14" ht="13.8" thickBot="1" x14ac:dyDescent="0.3">
      <c r="B66" s="12" t="s">
        <v>62</v>
      </c>
      <c r="D66" s="43">
        <v>20</v>
      </c>
      <c r="N66"/>
    </row>
    <row r="67" spans="2:14" ht="28.2" thickBot="1" x14ac:dyDescent="0.3">
      <c r="B67" s="9" t="s">
        <v>7</v>
      </c>
      <c r="C67" s="10" t="s">
        <v>66</v>
      </c>
      <c r="D67" s="10" t="s">
        <v>35</v>
      </c>
      <c r="E67" s="10" t="s">
        <v>36</v>
      </c>
      <c r="F67" s="11" t="s">
        <v>37</v>
      </c>
      <c r="N67"/>
    </row>
    <row r="68" spans="2:14" ht="13.8" x14ac:dyDescent="0.25">
      <c r="B68" s="7">
        <v>0</v>
      </c>
      <c r="C68" s="8">
        <f>($D$66+G39)*$J$6</f>
        <v>0</v>
      </c>
      <c r="D68" s="59">
        <f>$C$53+C68*$F$53</f>
        <v>0</v>
      </c>
      <c r="E68" s="8">
        <f>D29</f>
        <v>2500</v>
      </c>
      <c r="F68" s="59">
        <f>MAX(E68*D68/1000,0)</f>
        <v>0</v>
      </c>
      <c r="N68"/>
    </row>
    <row r="69" spans="2:14" ht="13.8" x14ac:dyDescent="0.25">
      <c r="B69" s="3">
        <v>1</v>
      </c>
      <c r="C69" s="8">
        <f>($D$66+G40)*$J$6</f>
        <v>0</v>
      </c>
      <c r="D69" s="59">
        <f>$C$53+C69*$F$53</f>
        <v>0</v>
      </c>
      <c r="E69" s="8">
        <f>D30</f>
        <v>5000</v>
      </c>
      <c r="F69" s="59">
        <f>MAX(E69*D69/1000,0)</f>
        <v>0</v>
      </c>
      <c r="N69"/>
    </row>
    <row r="70" spans="2:14" ht="14.4" thickBot="1" x14ac:dyDescent="0.3">
      <c r="B70" s="4"/>
      <c r="C70" s="5"/>
      <c r="D70" s="5"/>
      <c r="E70" s="5" t="s">
        <v>38</v>
      </c>
      <c r="F70" s="59">
        <f>SUM(F68:F69)</f>
        <v>0</v>
      </c>
      <c r="N70"/>
    </row>
    <row r="71" spans="2:14" x14ac:dyDescent="0.25">
      <c r="C71" s="12" t="s">
        <v>81</v>
      </c>
      <c r="N71"/>
    </row>
    <row r="73" spans="2:14" ht="13.8" thickBot="1" x14ac:dyDescent="0.3">
      <c r="B73" s="12" t="s">
        <v>62</v>
      </c>
      <c r="D73" s="43">
        <v>30</v>
      </c>
      <c r="N73"/>
    </row>
    <row r="74" spans="2:14" ht="28.2" thickBot="1" x14ac:dyDescent="0.3">
      <c r="B74" s="9" t="s">
        <v>7</v>
      </c>
      <c r="C74" s="10" t="s">
        <v>67</v>
      </c>
      <c r="D74" s="10" t="s">
        <v>35</v>
      </c>
      <c r="E74" s="10" t="s">
        <v>36</v>
      </c>
      <c r="F74" s="11" t="s">
        <v>37</v>
      </c>
      <c r="N74"/>
    </row>
    <row r="75" spans="2:14" ht="13.8" x14ac:dyDescent="0.25">
      <c r="B75" s="7">
        <v>0</v>
      </c>
      <c r="C75" s="8">
        <f>($D$73+G39)*$J$6</f>
        <v>0</v>
      </c>
      <c r="D75" s="59">
        <f>$C$53+C75*$F$53</f>
        <v>0</v>
      </c>
      <c r="E75" s="8">
        <f>D29</f>
        <v>2500</v>
      </c>
      <c r="F75" s="59">
        <f>MAX(E75*D75/1000,0)</f>
        <v>0</v>
      </c>
      <c r="N75"/>
    </row>
    <row r="76" spans="2:14" ht="13.8" x14ac:dyDescent="0.25">
      <c r="B76" s="3">
        <v>1</v>
      </c>
      <c r="C76" s="8">
        <f>($D$73+G40)*$J$6</f>
        <v>0</v>
      </c>
      <c r="D76" s="59">
        <f>$C$53+C76*$F$53</f>
        <v>0</v>
      </c>
      <c r="E76" s="8">
        <f>D30</f>
        <v>5000</v>
      </c>
      <c r="F76" s="59">
        <f>MAX(E76*D76/1000,0)</f>
        <v>0</v>
      </c>
      <c r="N76"/>
    </row>
    <row r="77" spans="2:14" ht="14.4" thickBot="1" x14ac:dyDescent="0.3">
      <c r="B77" s="4"/>
      <c r="C77" s="5"/>
      <c r="D77" s="5"/>
      <c r="E77" s="5" t="s">
        <v>38</v>
      </c>
      <c r="F77" s="59">
        <f>SUM(F75:F76)</f>
        <v>0</v>
      </c>
      <c r="N77"/>
    </row>
    <row r="78" spans="2:14" x14ac:dyDescent="0.25">
      <c r="C78" s="12" t="s">
        <v>64</v>
      </c>
      <c r="N78"/>
    </row>
    <row r="80" spans="2:14" ht="13.8" thickBot="1" x14ac:dyDescent="0.3">
      <c r="B80" s="12" t="s">
        <v>62</v>
      </c>
      <c r="D80" s="43">
        <v>40</v>
      </c>
      <c r="N80"/>
    </row>
    <row r="81" spans="2:14" ht="28.2" thickBot="1" x14ac:dyDescent="0.3">
      <c r="B81" s="9" t="s">
        <v>7</v>
      </c>
      <c r="C81" s="10" t="s">
        <v>68</v>
      </c>
      <c r="D81" s="10" t="s">
        <v>35</v>
      </c>
      <c r="E81" s="10" t="s">
        <v>36</v>
      </c>
      <c r="F81" s="11" t="s">
        <v>37</v>
      </c>
      <c r="N81"/>
    </row>
    <row r="82" spans="2:14" ht="13.8" x14ac:dyDescent="0.25">
      <c r="B82" s="7">
        <v>0</v>
      </c>
      <c r="C82" s="8">
        <f>($D$80+G39)*$J$6</f>
        <v>0</v>
      </c>
      <c r="D82" s="59">
        <f>$C$53+C82*$F$53</f>
        <v>0</v>
      </c>
      <c r="E82" s="8">
        <f>D29</f>
        <v>2500</v>
      </c>
      <c r="F82" s="59">
        <f>MAX(E82*D82/1000,0)</f>
        <v>0</v>
      </c>
      <c r="N82"/>
    </row>
    <row r="83" spans="2:14" ht="13.8" x14ac:dyDescent="0.25">
      <c r="B83" s="3">
        <v>1</v>
      </c>
      <c r="C83" s="8">
        <f>($D$80+G40)*$J$6</f>
        <v>0</v>
      </c>
      <c r="D83" s="59">
        <f>$C$53+C83*$F$53</f>
        <v>0</v>
      </c>
      <c r="E83" s="8">
        <f>D30</f>
        <v>5000</v>
      </c>
      <c r="F83" s="59">
        <f>MAX(E83*D83/1000,0)</f>
        <v>0</v>
      </c>
      <c r="N83"/>
    </row>
    <row r="84" spans="2:14" ht="14.4" thickBot="1" x14ac:dyDescent="0.3">
      <c r="B84" s="4"/>
      <c r="C84" s="5"/>
      <c r="D84" s="5"/>
      <c r="E84" s="5" t="s">
        <v>38</v>
      </c>
      <c r="F84" s="59">
        <f>SUM(F82:F83)</f>
        <v>0</v>
      </c>
      <c r="N84"/>
    </row>
    <row r="85" spans="2:14" x14ac:dyDescent="0.25">
      <c r="C85" s="12" t="s">
        <v>80</v>
      </c>
      <c r="N85"/>
    </row>
    <row r="86" spans="2:14" x14ac:dyDescent="0.25">
      <c r="C86" s="12"/>
      <c r="N86"/>
    </row>
    <row r="87" spans="2:14" x14ac:dyDescent="0.25">
      <c r="C87" s="12"/>
      <c r="N87"/>
    </row>
    <row r="89" spans="2:14" ht="13.8" thickBot="1" x14ac:dyDescent="0.3">
      <c r="N89"/>
    </row>
    <row r="90" spans="2:14" ht="28.2" thickBot="1" x14ac:dyDescent="0.3">
      <c r="B90" s="9" t="s">
        <v>62</v>
      </c>
      <c r="C90" s="9" t="s">
        <v>38</v>
      </c>
      <c r="N90"/>
    </row>
    <row r="91" spans="2:14" x14ac:dyDescent="0.25">
      <c r="B91" s="60">
        <v>0</v>
      </c>
      <c r="C91" s="61">
        <f>C31</f>
        <v>0</v>
      </c>
      <c r="N91"/>
    </row>
    <row r="92" spans="2:14" x14ac:dyDescent="0.25">
      <c r="B92" s="62">
        <v>10</v>
      </c>
      <c r="C92" s="61">
        <f>F63</f>
        <v>0</v>
      </c>
      <c r="N92"/>
    </row>
    <row r="93" spans="2:14" x14ac:dyDescent="0.25">
      <c r="B93" s="62">
        <v>20</v>
      </c>
      <c r="C93" s="61">
        <f>F70</f>
        <v>0</v>
      </c>
      <c r="N93"/>
    </row>
    <row r="94" spans="2:14" x14ac:dyDescent="0.25">
      <c r="B94" s="62">
        <v>30</v>
      </c>
      <c r="C94" s="61">
        <f>F77</f>
        <v>0</v>
      </c>
      <c r="N94"/>
    </row>
    <row r="95" spans="2:14" ht="13.8" thickBot="1" x14ac:dyDescent="0.3">
      <c r="B95" s="63">
        <v>40</v>
      </c>
      <c r="C95" s="61">
        <f>F84</f>
        <v>0</v>
      </c>
      <c r="N95"/>
    </row>
    <row r="96" spans="2:14" x14ac:dyDescent="0.25">
      <c r="B96" s="12" t="s">
        <v>65</v>
      </c>
      <c r="N96"/>
    </row>
    <row r="108" spans="7:14" x14ac:dyDescent="0.25">
      <c r="M108" s="15"/>
      <c r="N108"/>
    </row>
    <row r="109" spans="7:14" ht="13.8" x14ac:dyDescent="0.25">
      <c r="G109" s="37"/>
      <c r="H109" s="38"/>
      <c r="I109" s="13"/>
      <c r="M109" s="14"/>
      <c r="N109"/>
    </row>
    <row r="110" spans="7:14" ht="13.8" x14ac:dyDescent="0.25">
      <c r="G110" s="37"/>
      <c r="H110" s="38"/>
      <c r="I110" s="13"/>
      <c r="K110" s="13"/>
      <c r="L110" s="14"/>
      <c r="M110" s="14"/>
      <c r="N110"/>
    </row>
    <row r="111" spans="7:14" ht="13.8" x14ac:dyDescent="0.25">
      <c r="G111" s="37"/>
      <c r="H111" s="38"/>
      <c r="I111" s="13"/>
      <c r="J111" s="13"/>
      <c r="K111" s="13"/>
      <c r="L111" s="14"/>
      <c r="M111" s="14"/>
      <c r="N111"/>
    </row>
    <row r="112" spans="7:14" ht="13.8" x14ac:dyDescent="0.25">
      <c r="G112" s="37"/>
      <c r="H112" s="38"/>
      <c r="I112" s="13"/>
      <c r="J112" s="13"/>
      <c r="K112" s="13"/>
      <c r="L112" s="14"/>
      <c r="M112" s="14"/>
      <c r="N112"/>
    </row>
    <row r="113" spans="7:14" ht="13.8" x14ac:dyDescent="0.25">
      <c r="G113" s="37"/>
      <c r="H113" s="38"/>
      <c r="I113" s="13"/>
      <c r="J113" s="13"/>
      <c r="K113" s="13"/>
      <c r="L113" s="14"/>
      <c r="M113" s="14"/>
      <c r="N113"/>
    </row>
    <row r="114" spans="7:14" ht="13.8" x14ac:dyDescent="0.25">
      <c r="J114" s="13"/>
      <c r="K114" s="13"/>
      <c r="L114" s="14"/>
      <c r="M114" s="14"/>
      <c r="N114"/>
    </row>
    <row r="115" spans="7:14" ht="13.8" x14ac:dyDescent="0.25">
      <c r="G115" s="37"/>
      <c r="H115" s="39"/>
      <c r="I115" s="14"/>
      <c r="J115" s="13"/>
      <c r="K115" s="13"/>
      <c r="L115" s="14"/>
      <c r="M115" s="14"/>
      <c r="N115"/>
    </row>
    <row r="116" spans="7:14" ht="13.8" x14ac:dyDescent="0.25">
      <c r="G116" s="37"/>
      <c r="H116" s="37"/>
      <c r="I116" s="19"/>
      <c r="J116" s="13"/>
      <c r="K116" s="13"/>
      <c r="L116" s="14"/>
      <c r="M116" s="14"/>
      <c r="N116"/>
    </row>
    <row r="117" spans="7:14" x14ac:dyDescent="0.25">
      <c r="G117" s="37"/>
      <c r="H117" s="40"/>
      <c r="I117" s="19"/>
      <c r="J117" s="36"/>
      <c r="K117" s="14"/>
      <c r="L117" s="14"/>
      <c r="M117" s="14"/>
      <c r="N117"/>
    </row>
    <row r="118" spans="7:14" x14ac:dyDescent="0.25">
      <c r="G118" s="35"/>
      <c r="H118" s="35"/>
      <c r="J118" s="14"/>
      <c r="K118" s="14"/>
      <c r="L118" s="14"/>
      <c r="M118" s="14"/>
      <c r="N118"/>
    </row>
    <row r="119" spans="7:14" x14ac:dyDescent="0.25">
      <c r="G119" s="35"/>
      <c r="H119" s="35"/>
      <c r="J119" s="14"/>
      <c r="K119" s="19"/>
      <c r="L119" s="14"/>
      <c r="M119" s="14"/>
      <c r="N119"/>
    </row>
    <row r="120" spans="7:14" x14ac:dyDescent="0.25">
      <c r="G120" s="35"/>
      <c r="H120" s="35"/>
      <c r="J120" s="19"/>
      <c r="K120" s="19"/>
      <c r="L120" s="14"/>
      <c r="M120" s="14"/>
      <c r="N120"/>
    </row>
    <row r="121" spans="7:14" x14ac:dyDescent="0.25">
      <c r="G121" s="37"/>
      <c r="H121" s="40"/>
      <c r="I121" s="19"/>
      <c r="J121" s="19"/>
      <c r="K121" s="14"/>
      <c r="L121" s="14"/>
      <c r="M121" s="14"/>
      <c r="N121"/>
    </row>
  </sheetData>
  <mergeCells count="1">
    <mergeCell ref="J4:K4"/>
  </mergeCells>
  <phoneticPr fontId="3" type="noConversion"/>
  <conditionalFormatting sqref="A102:M107 J3 K2:K3 G69:M73 G24:H24 J109:J121 A122:M65534 A108:E121 M112:M121 K108:L121 G76:M101 C24:C33 C36:C47 C60:C65 C67:C72 B1:M1 C19:F22 G121:I121 B10:B18 C74:C79 C81:C89 D5:F8 G109:I113 G115:I117 C15:E15 B5:B8 L2:M4 M5:M6 K7 B57:B89 B57:F58 G59:H59 B54:F55 C49:C55 G37:H55 B27:B55 J6 I2:I7 B21:B24 L7:M8 N1:IR8 A1:A101 D23:F55 I8:K8 N55:IR65534 R34:IR54 B90:C101 D57:F101 N30:IR33 R9:IR29">
    <cfRule type="cellIs" dxfId="4" priority="8" stopIfTrue="1" operator="equal">
      <formula>"""#VALUE!"""</formula>
    </cfRule>
  </conditionalFormatting>
  <conditionalFormatting sqref="B56">
    <cfRule type="cellIs" dxfId="3" priority="6" stopIfTrue="1" operator="equal">
      <formula>"""#VALUE!"""</formula>
    </cfRule>
  </conditionalFormatting>
  <conditionalFormatting sqref="M57:M58 G57:G58 G56:H56">
    <cfRule type="cellIs" dxfId="2" priority="5" stopIfTrue="1" operator="equal">
      <formula>"""#VALUE!"""</formula>
    </cfRule>
  </conditionalFormatting>
  <conditionalFormatting sqref="C56:F56">
    <cfRule type="cellIs" dxfId="1" priority="4" stopIfTrue="1" operator="equal">
      <formula>"""#VALUE!"""</formula>
    </cfRule>
  </conditionalFormatting>
  <conditionalFormatting sqref="I57:L58">
    <cfRule type="cellIs" dxfId="0" priority="3" stopIfTrue="1" operator="equal">
      <formula>"""#VALUE!"""</formula>
    </cfRule>
  </conditionalFormatting>
  <pageMargins left="0.5" right="0.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10"/>
  <sheetViews>
    <sheetView workbookViewId="0">
      <selection activeCell="D15" sqref="D15"/>
    </sheetView>
  </sheetViews>
  <sheetFormatPr defaultRowHeight="13.2" x14ac:dyDescent="0.25"/>
  <sheetData>
    <row r="4" spans="4:7" x14ac:dyDescent="0.25">
      <c r="D4" t="s">
        <v>0</v>
      </c>
      <c r="E4" t="s">
        <v>1</v>
      </c>
      <c r="F4" t="s">
        <v>2</v>
      </c>
      <c r="G4" t="s">
        <v>3</v>
      </c>
    </row>
    <row r="5" spans="4:7" x14ac:dyDescent="0.25">
      <c r="D5">
        <v>0</v>
      </c>
      <c r="E5">
        <v>500</v>
      </c>
      <c r="F5">
        <v>2500</v>
      </c>
      <c r="G5" t="e">
        <v>#VALUE!</v>
      </c>
    </row>
    <row r="6" spans="4:7" x14ac:dyDescent="0.25">
      <c r="D6">
        <v>1</v>
      </c>
      <c r="E6">
        <v>450</v>
      </c>
      <c r="F6">
        <v>3000</v>
      </c>
      <c r="G6" t="e">
        <v>#VALUE!</v>
      </c>
    </row>
    <row r="7" spans="4:7" x14ac:dyDescent="0.25">
      <c r="D7">
        <v>2</v>
      </c>
      <c r="E7">
        <v>400</v>
      </c>
      <c r="F7">
        <v>4000</v>
      </c>
      <c r="G7" t="e">
        <v>#VALUE!</v>
      </c>
    </row>
    <row r="8" spans="4:7" x14ac:dyDescent="0.25">
      <c r="D8">
        <v>3</v>
      </c>
      <c r="E8">
        <v>400</v>
      </c>
      <c r="F8">
        <v>5000</v>
      </c>
      <c r="G8" t="e">
        <v>#VALUE!</v>
      </c>
    </row>
    <row r="9" spans="4:7" x14ac:dyDescent="0.25">
      <c r="D9" t="s">
        <v>4</v>
      </c>
      <c r="E9">
        <v>0</v>
      </c>
    </row>
    <row r="10" spans="4:7" x14ac:dyDescent="0.25">
      <c r="D10" t="s">
        <v>5</v>
      </c>
      <c r="E10">
        <v>1600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9"/>
  <sheetViews>
    <sheetView workbookViewId="0">
      <selection activeCell="C4" sqref="C4:G19"/>
    </sheetView>
  </sheetViews>
  <sheetFormatPr defaultRowHeight="13.2" x14ac:dyDescent="0.25"/>
  <cols>
    <col min="3" max="3" width="10.88671875" customWidth="1"/>
    <col min="7" max="7" width="11.5546875" customWidth="1"/>
    <col min="8" max="8" width="11.88671875" customWidth="1"/>
  </cols>
  <sheetData>
    <row r="4" spans="3:8" x14ac:dyDescent="0.25">
      <c r="C4" t="s">
        <v>14</v>
      </c>
    </row>
    <row r="5" spans="3:8" ht="13.8" thickBot="1" x14ac:dyDescent="0.3"/>
    <row r="6" spans="3:8" x14ac:dyDescent="0.25">
      <c r="C6" s="53" t="s">
        <v>15</v>
      </c>
      <c r="D6" s="53"/>
    </row>
    <row r="7" spans="3:8" x14ac:dyDescent="0.25">
      <c r="C7" s="15" t="s">
        <v>73</v>
      </c>
      <c r="D7" s="15">
        <v>1</v>
      </c>
    </row>
    <row r="8" spans="3:8" x14ac:dyDescent="0.25">
      <c r="C8" s="15" t="s">
        <v>74</v>
      </c>
      <c r="D8" s="15">
        <v>1</v>
      </c>
    </row>
    <row r="9" spans="3:8" x14ac:dyDescent="0.25">
      <c r="C9" s="15" t="s">
        <v>16</v>
      </c>
      <c r="D9" s="15">
        <v>65535</v>
      </c>
    </row>
    <row r="11" spans="3:8" ht="13.8" thickBot="1" x14ac:dyDescent="0.3">
      <c r="C11" t="s">
        <v>19</v>
      </c>
    </row>
    <row r="12" spans="3:8" x14ac:dyDescent="0.25">
      <c r="C12" s="52"/>
      <c r="D12" s="52" t="s">
        <v>24</v>
      </c>
      <c r="E12" s="52" t="s">
        <v>25</v>
      </c>
      <c r="F12" s="52" t="s">
        <v>26</v>
      </c>
      <c r="G12" s="52" t="s">
        <v>27</v>
      </c>
      <c r="H12" s="52" t="s">
        <v>75</v>
      </c>
    </row>
    <row r="13" spans="3:8" x14ac:dyDescent="0.25">
      <c r="C13" s="15" t="s">
        <v>20</v>
      </c>
      <c r="D13" s="15">
        <v>1</v>
      </c>
      <c r="E13" s="15">
        <v>20000</v>
      </c>
      <c r="F13" s="15">
        <v>20000</v>
      </c>
      <c r="G13" s="15" t="e">
        <v>#NUM!</v>
      </c>
      <c r="H13" s="15" t="e">
        <v>#NUM!</v>
      </c>
    </row>
    <row r="14" spans="3:8" x14ac:dyDescent="0.25">
      <c r="C14" s="15" t="s">
        <v>21</v>
      </c>
      <c r="D14" s="15">
        <v>0</v>
      </c>
      <c r="E14" s="15">
        <v>0</v>
      </c>
      <c r="F14" s="15">
        <v>65535</v>
      </c>
      <c r="G14" s="15"/>
      <c r="H14" s="15"/>
    </row>
    <row r="15" spans="3:8" ht="13.8" thickBot="1" x14ac:dyDescent="0.3">
      <c r="C15" s="16" t="s">
        <v>22</v>
      </c>
      <c r="D15" s="16">
        <v>1</v>
      </c>
      <c r="E15" s="16">
        <v>20000</v>
      </c>
      <c r="F15" s="16"/>
      <c r="G15" s="16"/>
      <c r="H15" s="16"/>
    </row>
    <row r="16" spans="3:8" ht="13.8" thickBot="1" x14ac:dyDescent="0.3"/>
    <row r="17" spans="3:11" x14ac:dyDescent="0.25">
      <c r="C17" s="52"/>
      <c r="D17" s="52" t="s">
        <v>28</v>
      </c>
      <c r="E17" s="52" t="s">
        <v>17</v>
      </c>
      <c r="F17" s="52" t="s">
        <v>29</v>
      </c>
      <c r="G17" s="52" t="s">
        <v>30</v>
      </c>
      <c r="H17" s="52" t="s">
        <v>76</v>
      </c>
      <c r="I17" s="52" t="s">
        <v>77</v>
      </c>
      <c r="J17" s="52" t="s">
        <v>78</v>
      </c>
      <c r="K17" s="52" t="s">
        <v>79</v>
      </c>
    </row>
    <row r="18" spans="3:11" x14ac:dyDescent="0.25">
      <c r="C18" s="15" t="s">
        <v>23</v>
      </c>
      <c r="D18" s="15">
        <v>700</v>
      </c>
      <c r="E18" s="15">
        <v>0</v>
      </c>
      <c r="F18" s="15">
        <v>65535</v>
      </c>
      <c r="G18" s="15" t="e">
        <v>#NUM!</v>
      </c>
      <c r="H18" s="15">
        <v>700</v>
      </c>
      <c r="I18" s="15">
        <v>700</v>
      </c>
      <c r="J18" s="15">
        <v>700</v>
      </c>
      <c r="K18" s="15">
        <v>700</v>
      </c>
    </row>
    <row r="19" spans="3:11" ht="13.8" thickBot="1" x14ac:dyDescent="0.3">
      <c r="C19" s="16" t="s">
        <v>31</v>
      </c>
      <c r="D19" s="16">
        <v>-20</v>
      </c>
      <c r="E19" s="16">
        <v>0</v>
      </c>
      <c r="F19" s="16">
        <v>65535</v>
      </c>
      <c r="G19" s="16" t="e">
        <v>#NUM!</v>
      </c>
      <c r="H19" s="16">
        <v>-20</v>
      </c>
      <c r="I19" s="16">
        <v>-20</v>
      </c>
      <c r="J19" s="16">
        <v>-20</v>
      </c>
      <c r="K19" s="16">
        <v>-20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</dc:creator>
  <cp:lastModifiedBy>sahantmd</cp:lastModifiedBy>
  <cp:lastPrinted>2014-09-12T21:22:12Z</cp:lastPrinted>
  <dcterms:created xsi:type="dcterms:W3CDTF">2010-09-23T09:09:26Z</dcterms:created>
  <dcterms:modified xsi:type="dcterms:W3CDTF">2014-09-12T21:26:12Z</dcterms:modified>
</cp:coreProperties>
</file>